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3250" windowHeight="12600"/>
  </bookViews>
  <sheets>
    <sheet name="Лист1" sheetId="1" r:id="rId1"/>
  </sheets>
  <definedNames>
    <definedName name="_xlnm.Print_Titles" localSheetId="0">Лист1!$6:$6</definedName>
    <definedName name="_xlnm.Print_Area" localSheetId="0">Лист1!$A$1:$E$34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1" l="1"/>
  <c r="D26" i="1"/>
  <c r="C26" i="1"/>
  <c r="C14" i="1" l="1"/>
  <c r="D14" i="1"/>
  <c r="E14" i="1"/>
  <c r="C32" i="1" l="1"/>
  <c r="C8" i="1" l="1"/>
  <c r="D8" i="1" l="1"/>
  <c r="E8" i="1"/>
  <c r="C10" i="1"/>
  <c r="D10" i="1"/>
  <c r="E10" i="1"/>
  <c r="C13" i="1"/>
  <c r="D13" i="1"/>
  <c r="E13" i="1"/>
  <c r="C18" i="1"/>
  <c r="C17" i="1" s="1"/>
  <c r="C16" i="1" s="1"/>
  <c r="D18" i="1"/>
  <c r="D17" i="1" s="1"/>
  <c r="E18" i="1"/>
  <c r="E17" i="1" s="1"/>
  <c r="C29" i="1"/>
  <c r="D29" i="1"/>
  <c r="E29" i="1"/>
  <c r="D32" i="1"/>
  <c r="E32" i="1"/>
  <c r="C23" i="1" l="1"/>
  <c r="D23" i="1"/>
  <c r="D22" i="1" s="1"/>
  <c r="D21" i="1" s="1"/>
  <c r="E23" i="1"/>
  <c r="E22" i="1" s="1"/>
  <c r="E21" i="1" s="1"/>
  <c r="C25" i="1"/>
  <c r="C24" i="1" s="1"/>
  <c r="C7" i="1"/>
  <c r="C28" i="1"/>
  <c r="C27" i="1" s="1"/>
  <c r="D28" i="1"/>
  <c r="D27" i="1" s="1"/>
  <c r="E16" i="1"/>
  <c r="E12" i="1" s="1"/>
  <c r="E25" i="1"/>
  <c r="E24" i="1" s="1"/>
  <c r="E7" i="1"/>
  <c r="E28" i="1"/>
  <c r="E27" i="1" s="1"/>
  <c r="C12" i="1"/>
  <c r="C22" i="1"/>
  <c r="C21" i="1" s="1"/>
  <c r="D7" i="1"/>
  <c r="D25" i="1"/>
  <c r="D24" i="1" s="1"/>
  <c r="D16" i="1"/>
  <c r="D12" i="1" s="1"/>
  <c r="E20" i="1" l="1"/>
  <c r="E34" i="1" s="1"/>
  <c r="C20" i="1"/>
  <c r="C34" i="1" s="1"/>
  <c r="D20" i="1"/>
  <c r="D34" i="1" s="1"/>
</calcChain>
</file>

<file path=xl/sharedStrings.xml><?xml version="1.0" encoding="utf-8"?>
<sst xmlns="http://schemas.openxmlformats.org/spreadsheetml/2006/main" count="64" uniqueCount="64">
  <si>
    <t>Код</t>
  </si>
  <si>
    <t>Наименование</t>
  </si>
  <si>
    <t>Сумма, тыс.руб.</t>
  </si>
  <si>
    <t>2020 год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</si>
  <si>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</si>
  <si>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</si>
  <si>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</si>
  <si>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</si>
  <si>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000 01 02 00 00 02 0000 710</t>
  </si>
  <si>
    <t>Получение кредитов от кредитных организаций бюджетами субъектов Российской Федерации в валюте Российской Федерации</t>
  </si>
  <si>
    <t>000 01 02 00 00 00 0000 800</t>
  </si>
  <si>
    <t xml:space="preserve">Погашение кредитов, предоставленных кредитными организациями в валюте Российской Федерации </t>
  </si>
  <si>
    <t>000 01 02 00 00 02 0000 810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</si>
  <si>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</si>
  <si>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000 01 03 00 00 00 0000 000</t>
  </si>
  <si>
    <t>000 01 03 01 00 00 0000 700</t>
  </si>
  <si>
    <t>000 01 03 01 00 02 0000 710</t>
  </si>
  <si>
    <t>000 01 03 01 00 02 0001 710</t>
  </si>
  <si>
    <t>000 01 03 01 00 00 0000 800</t>
  </si>
  <si>
    <t>000 01 03 01 00 02 0000 810</t>
  </si>
  <si>
    <t>000 01 03 01 00 02 0001 810</t>
  </si>
  <si>
    <t>000 01 03 01 00 02 0002 810</t>
  </si>
  <si>
    <t>Погашение кредитов, предоставленных за счет средств федерального бюджета для частичного покрытия дефицита бюджета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</si>
  <si>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</si>
  <si>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</si>
  <si>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</si>
  <si>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</si>
  <si>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</si>
  <si>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</si>
  <si>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</si>
  <si>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</si>
  <si>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</si>
  <si>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</si>
  <si>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</si>
  <si>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</si>
  <si>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</si>
  <si>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</si>
  <si>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</si>
  <si>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</si>
  <si>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</si>
  <si>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</si>
  <si>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</si>
  <si>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</si>
  <si>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</si>
  <si>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</si>
  <si>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</si>
  <si>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</si>
  <si>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</si>
  <si>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</si>
  <si>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</si>
  <si>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Итого источники финансирования дефицита областного бюджета Тверской области</t>
  </si>
  <si>
    <t>2021 год</t>
  </si>
  <si>
    <t>Источники финансирования дефицита  
областного бюджета Тверской области на 2020 год и на плановый период 2021 и 2022 годов</t>
  </si>
  <si>
    <t>2022 год</t>
  </si>
  <si>
    <t>Получение кредитов за счет средств федерального бюджета на пополнение остатков средств на счетах бюджетов субъектов Российской Федерации</t>
  </si>
  <si>
    <t>Погашение кредитов, предоставленных за счет средств федерального бюджета на пополнение остатков средств на счетах бюджетов субъектов Российской Федерации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</si>
  <si>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из других бюджетов бюджетной системы Российской Федерации в валюте Российской Федерации</t>
    </r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</si>
  <si>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</si>
  <si>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 бюджетами субъектов Российской Федерации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</si>
  <si>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</si>
  <si>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 xml:space="preserve">Бюджетные кредиты из других бюджетов бюджетной системы Российской Федерации </t>
  </si>
  <si>
    <t>Изменение остатков средств на счетах по учету средств бюджетов</t>
  </si>
  <si>
    <r>
      <t xml:space="preserve">Приложение 1 </t>
    </r>
    <r>
      <rPr>
        <sz val="11"/>
        <rFont val="Times New Roman"/>
        <family val="1"/>
        <charset val="204"/>
      </rPr>
      <t xml:space="preserve">
к закону Тверской области 
«Об областном бюджете Тверской области на 2020 год
 и на плановый период 2021 и 2022 годов»</t>
    </r>
  </si>
  <si>
    <r>
      <t xml:space="preserve">Приложение 1
</t>
    </r>
    <r>
      <rPr>
        <sz val="12"/>
        <rFont val="Times New Roman"/>
        <family val="1"/>
        <charset val="204"/>
      </rPr>
      <t>к закону Тверской области
«О внесении изменений в закон Тверской области 
«Об областном бюджете Тверской области на 2020 год
 и на плановый период 2021 и 2022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</si>
</sst>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_р_._-;\-* #,##0.0_р_._-;_-* &quot;-&quot;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165" fontId="2" fillId="2" borderId="2" xfId="1" applyNumberFormat="1" applyFont="1" applyFill="1" applyBorder="1" applyAlignment="1">
      <alignment horizontal="right" vertical="top" wrapText="1" indent="1"/>
    </xf>
    <xf numFmtId="0" fontId="3" fillId="2" borderId="2" xfId="0" applyFont="1" applyFill="1" applyBorder="1" applyAlignment="1">
      <alignment horizontal="center" vertical="top" wrapText="1"/>
    </xf>
    <xf numFmtId="165" fontId="3" fillId="2" borderId="2" xfId="1" applyNumberFormat="1" applyFont="1" applyFill="1" applyBorder="1" applyAlignment="1">
      <alignment horizontal="right" vertical="top" wrapText="1" indent="1"/>
    </xf>
    <xf numFmtId="165" fontId="3" fillId="3" borderId="2" xfId="1" applyNumberFormat="1" applyFont="1" applyFill="1" applyBorder="1" applyAlignment="1">
      <alignment horizontal="right" vertical="top" wrapText="1" indent="1"/>
    </xf>
    <xf numFmtId="165" fontId="3" fillId="2" borderId="2" xfId="1" applyNumberFormat="1" applyFont="1" applyFill="1" applyBorder="1" applyAlignment="1">
      <alignment horizontal="right" vertical="top" wrapText="1"/>
    </xf>
    <xf numFmtId="165" fontId="2" fillId="2" borderId="2" xfId="1" applyNumberFormat="1" applyFont="1" applyFill="1" applyBorder="1" applyAlignment="1">
      <alignment horizontal="right" vertical="center" wrapText="1" indent="1"/>
    </xf>
    <xf numFmtId="0" fontId="2" fillId="2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1"/>
    </xf>
    <xf numFmtId="165" fontId="3" fillId="3" borderId="2" xfId="1" applyNumberFormat="1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 indent="1"/>
    </xf>
    <xf numFmtId="165" fontId="2" fillId="3" borderId="2" xfId="1" applyNumberFormat="1" applyFont="1" applyFill="1" applyBorder="1" applyAlignment="1">
      <alignment horizontal="right" vertical="top" wrapText="1" indent="1"/>
    </xf>
    <xf numFmtId="0" fontId="3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 indent="1"/>
    </xf>
    <xf numFmtId="0" fontId="2" fillId="2" borderId="0" xfId="0" applyFont="1" applyFill="1" applyAlignment="1">
      <alignment horizontal="right" vertical="top" wrapText="1"/>
    </xf>
    <xf numFmtId="0" fontId="2" fillId="2" borderId="4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left" vertical="top" wrapText="1" indent="1"/>
    </xf>
    <xf numFmtId="0" fontId="5" fillId="2" borderId="0" xfId="0" applyFont="1" applyFill="1" applyAlignment="1">
      <alignment horizontal="right" vertical="top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view="pageBreakPreview" topLeftCell="A28" zoomScaleNormal="100" zoomScaleSheetLayoutView="100" workbookViewId="0">
      <selection activeCell="C34" sqref="C34"/>
    </sheetView>
  </sheetViews>
  <sheetFormatPr defaultRowHeight="15" x14ac:dyDescent="0.25"/>
  <cols>
    <col min="1" max="1" width="28.5703125" customWidth="1"/>
    <col min="2" max="2" width="40.7109375" customWidth="1"/>
    <col min="3" max="4" width="18.28515625" bestFit="1" customWidth="1"/>
    <col min="5" max="5" width="18.28515625" customWidth="1"/>
  </cols>
  <sheetData>
    <row r="1" spans="1:6" ht="83.25" customHeight="1" x14ac:dyDescent="0.25">
      <c r="A1" s="22" t="s">
        <v>63</v>
      </c>
      <c r="B1" s="22"/>
      <c r="C1" s="22"/>
      <c r="D1" s="22"/>
      <c r="E1" s="22"/>
      <c r="F1" s="19"/>
    </row>
    <row r="2" spans="1:6" ht="63.6" customHeight="1" x14ac:dyDescent="0.25">
      <c r="A2" s="22" t="s">
        <v>62</v>
      </c>
      <c r="B2" s="22"/>
      <c r="C2" s="22"/>
      <c r="D2" s="22"/>
      <c r="E2" s="22"/>
    </row>
    <row r="3" spans="1:6" ht="64.900000000000006" customHeight="1" x14ac:dyDescent="0.25">
      <c r="A3" s="23" t="s">
        <v>52</v>
      </c>
      <c r="B3" s="23"/>
      <c r="C3" s="23"/>
      <c r="D3" s="23"/>
      <c r="E3" s="23"/>
    </row>
    <row r="4" spans="1:6" ht="15.75" x14ac:dyDescent="0.25">
      <c r="A4" s="24" t="s">
        <v>0</v>
      </c>
      <c r="B4" s="24" t="s">
        <v>1</v>
      </c>
      <c r="C4" s="26" t="s">
        <v>2</v>
      </c>
      <c r="D4" s="27"/>
      <c r="E4" s="28"/>
    </row>
    <row r="5" spans="1:6" ht="15.75" x14ac:dyDescent="0.25">
      <c r="A5" s="25"/>
      <c r="B5" s="25"/>
      <c r="C5" s="1" t="s">
        <v>3</v>
      </c>
      <c r="D5" s="2" t="s">
        <v>51</v>
      </c>
      <c r="E5" s="3" t="s">
        <v>53</v>
      </c>
    </row>
    <row r="6" spans="1:6" ht="15.75" x14ac:dyDescent="0.25">
      <c r="A6" s="1">
        <v>1</v>
      </c>
      <c r="B6" s="1">
        <v>2</v>
      </c>
      <c r="C6" s="1">
        <v>3</v>
      </c>
      <c r="D6" s="2">
        <v>4</v>
      </c>
      <c r="E6" s="3">
        <v>5</v>
      </c>
    </row>
    <row r="7" spans="1:6" ht="31.5" x14ac:dyDescent="0.25">
      <c r="A7" s="4" t="s">
        <v>4</v>
      </c>
      <c r="B7" s="11" t="s">
        <v>5</v>
      </c>
      <c r="C7" s="5">
        <f>C8+C10</f>
        <v>1394310</v>
      </c>
      <c r="D7" s="5">
        <f>D8+D10</f>
        <v>2788620</v>
      </c>
      <c r="E7" s="5">
        <f>E8+E10</f>
        <v>1991961.3000000007</v>
      </c>
    </row>
    <row r="8" spans="1:6" ht="47.25" x14ac:dyDescent="0.25">
      <c r="A8" s="6" t="s">
        <v>6</v>
      </c>
      <c r="B8" s="12" t="s">
        <v>7</v>
      </c>
      <c r="C8" s="8">
        <f>C9</f>
        <v>22514310</v>
      </c>
      <c r="D8" s="8">
        <f>SUM(D9)</f>
        <v>22338165.5</v>
      </c>
      <c r="E8" s="8">
        <f>SUM(E9)</f>
        <v>23061961.300000001</v>
      </c>
    </row>
    <row r="9" spans="1:6" ht="63" x14ac:dyDescent="0.25">
      <c r="A9" s="6" t="s">
        <v>8</v>
      </c>
      <c r="B9" s="12" t="s">
        <v>9</v>
      </c>
      <c r="C9" s="8">
        <v>22514310</v>
      </c>
      <c r="D9" s="8">
        <v>22338165.5</v>
      </c>
      <c r="E9" s="8">
        <v>23061961.300000001</v>
      </c>
    </row>
    <row r="10" spans="1:6" ht="63" x14ac:dyDescent="0.25">
      <c r="A10" s="6" t="s">
        <v>10</v>
      </c>
      <c r="B10" s="12" t="s">
        <v>11</v>
      </c>
      <c r="C10" s="8">
        <f>C11</f>
        <v>-21120000</v>
      </c>
      <c r="D10" s="8">
        <f>SUM(D11:D11)</f>
        <v>-19549545.5</v>
      </c>
      <c r="E10" s="8">
        <f>SUM(E11:E11)</f>
        <v>-21070000</v>
      </c>
    </row>
    <row r="11" spans="1:6" ht="63" x14ac:dyDescent="0.25">
      <c r="A11" s="6" t="s">
        <v>12</v>
      </c>
      <c r="B11" s="12" t="s">
        <v>13</v>
      </c>
      <c r="C11" s="8">
        <v>-21120000</v>
      </c>
      <c r="D11" s="8">
        <v>-19549545.5</v>
      </c>
      <c r="E11" s="8">
        <v>-21070000</v>
      </c>
    </row>
    <row r="12" spans="1:6" ht="47.25" x14ac:dyDescent="0.25">
      <c r="A12" s="4" t="s">
        <v>14</v>
      </c>
      <c r="B12" s="11" t="s">
        <v>60</v>
      </c>
      <c r="C12" s="5">
        <f>C13+C16</f>
        <v>-1394310</v>
      </c>
      <c r="D12" s="5">
        <f>D13+D16</f>
        <v>-2788620</v>
      </c>
      <c r="E12" s="5">
        <f>E13+E16</f>
        <v>-2788620</v>
      </c>
    </row>
    <row r="13" spans="1:6" ht="63" x14ac:dyDescent="0.25">
      <c r="A13" s="6" t="s">
        <v>15</v>
      </c>
      <c r="B13" s="12" t="s">
        <v>59</v>
      </c>
      <c r="C13" s="7">
        <f t="shared" ref="C13:E14" si="0">C14</f>
        <v>5100000</v>
      </c>
      <c r="D13" s="9">
        <f t="shared" si="0"/>
        <v>5350000</v>
      </c>
      <c r="E13" s="8">
        <f t="shared" si="0"/>
        <v>5690000</v>
      </c>
    </row>
    <row r="14" spans="1:6" ht="78.75" x14ac:dyDescent="0.25">
      <c r="A14" s="6" t="s">
        <v>16</v>
      </c>
      <c r="B14" s="12" t="s">
        <v>58</v>
      </c>
      <c r="C14" s="7">
        <f>C15</f>
        <v>5100000</v>
      </c>
      <c r="D14" s="9">
        <f t="shared" si="0"/>
        <v>5350000</v>
      </c>
      <c r="E14" s="8">
        <f t="shared" si="0"/>
        <v>5690000</v>
      </c>
    </row>
    <row r="15" spans="1:6" ht="78.75" x14ac:dyDescent="0.25">
      <c r="A15" s="6" t="s">
        <v>17</v>
      </c>
      <c r="B15" s="12" t="s">
        <v>54</v>
      </c>
      <c r="C15" s="8">
        <v>5100000</v>
      </c>
      <c r="D15" s="13">
        <v>5350000</v>
      </c>
      <c r="E15" s="8">
        <v>5690000</v>
      </c>
    </row>
    <row r="16" spans="1:6" ht="78.75" x14ac:dyDescent="0.25">
      <c r="A16" s="6" t="s">
        <v>18</v>
      </c>
      <c r="B16" s="12" t="s">
        <v>57</v>
      </c>
      <c r="C16" s="7">
        <f>C17</f>
        <v>-6494310</v>
      </c>
      <c r="D16" s="7">
        <f>D17</f>
        <v>-8138620</v>
      </c>
      <c r="E16" s="7">
        <f>E17</f>
        <v>-8478620</v>
      </c>
    </row>
    <row r="17" spans="1:5" ht="78.75" x14ac:dyDescent="0.25">
      <c r="A17" s="6" t="s">
        <v>19</v>
      </c>
      <c r="B17" s="12" t="s">
        <v>56</v>
      </c>
      <c r="C17" s="7">
        <f>C18+C19</f>
        <v>-6494310</v>
      </c>
      <c r="D17" s="7">
        <f>+D18+D19</f>
        <v>-8138620</v>
      </c>
      <c r="E17" s="7">
        <f>+E18+E19</f>
        <v>-8478620</v>
      </c>
    </row>
    <row r="18" spans="1:5" ht="94.5" x14ac:dyDescent="0.25">
      <c r="A18" s="6" t="s">
        <v>20</v>
      </c>
      <c r="B18" s="12" t="s">
        <v>55</v>
      </c>
      <c r="C18" s="8">
        <f>-C15</f>
        <v>-5100000</v>
      </c>
      <c r="D18" s="8">
        <f>-D15</f>
        <v>-5350000</v>
      </c>
      <c r="E18" s="8">
        <f>-E15</f>
        <v>-5690000</v>
      </c>
    </row>
    <row r="19" spans="1:5" ht="78.75" x14ac:dyDescent="0.25">
      <c r="A19" s="6" t="s">
        <v>21</v>
      </c>
      <c r="B19" s="12" t="s">
        <v>22</v>
      </c>
      <c r="C19" s="7">
        <v>-1394310</v>
      </c>
      <c r="D19" s="7">
        <v>-2788620</v>
      </c>
      <c r="E19" s="7">
        <v>-2788620</v>
      </c>
    </row>
    <row r="20" spans="1:5" ht="31.5" x14ac:dyDescent="0.25">
      <c r="A20" s="14" t="s">
        <v>23</v>
      </c>
      <c r="B20" s="15" t="s">
        <v>61</v>
      </c>
      <c r="C20" s="16">
        <f>C24+C21</f>
        <v>375408.69999998808</v>
      </c>
      <c r="D20" s="16">
        <f>D24+D21</f>
        <v>2872984.799999997</v>
      </c>
      <c r="E20" s="16">
        <f>E24+E21</f>
        <v>2722099.5</v>
      </c>
    </row>
    <row r="21" spans="1:5" ht="31.5" x14ac:dyDescent="0.25">
      <c r="A21" s="17" t="s">
        <v>24</v>
      </c>
      <c r="B21" s="18" t="s">
        <v>25</v>
      </c>
      <c r="C21" s="8">
        <f t="shared" ref="C21:E22" si="1">C22</f>
        <v>-103483447.90000001</v>
      </c>
      <c r="D21" s="8">
        <f t="shared" si="1"/>
        <v>-106844559.8</v>
      </c>
      <c r="E21" s="8">
        <f t="shared" si="1"/>
        <v>-108520527.2</v>
      </c>
    </row>
    <row r="22" spans="1:5" ht="31.5" x14ac:dyDescent="0.25">
      <c r="A22" s="17" t="s">
        <v>26</v>
      </c>
      <c r="B22" s="18" t="s">
        <v>27</v>
      </c>
      <c r="C22" s="8">
        <f t="shared" si="1"/>
        <v>-103483447.90000001</v>
      </c>
      <c r="D22" s="8">
        <f t="shared" si="1"/>
        <v>-106844559.8</v>
      </c>
      <c r="E22" s="8">
        <f t="shared" si="1"/>
        <v>-108520527.2</v>
      </c>
    </row>
    <row r="23" spans="1:5" ht="47.25" x14ac:dyDescent="0.25">
      <c r="A23" s="17" t="s">
        <v>28</v>
      </c>
      <c r="B23" s="18" t="s">
        <v>29</v>
      </c>
      <c r="C23" s="8">
        <f>-(75656367.7+C8+C13+C29)</f>
        <v>-103483447.90000001</v>
      </c>
      <c r="D23" s="8">
        <f>-(78932816.2+D8+D13+D29)</f>
        <v>-106844559.8</v>
      </c>
      <c r="E23" s="8">
        <f>-(79558557.5+E8+E13+E29)</f>
        <v>-108520527.2</v>
      </c>
    </row>
    <row r="24" spans="1:5" ht="31.5" x14ac:dyDescent="0.25">
      <c r="A24" s="17" t="s">
        <v>30</v>
      </c>
      <c r="B24" s="18" t="s">
        <v>31</v>
      </c>
      <c r="C24" s="8">
        <f t="shared" ref="C24:E25" si="2">C25</f>
        <v>103858856.59999999</v>
      </c>
      <c r="D24" s="8">
        <f t="shared" si="2"/>
        <v>109717544.59999999</v>
      </c>
      <c r="E24" s="8">
        <f t="shared" si="2"/>
        <v>111242626.7</v>
      </c>
    </row>
    <row r="25" spans="1:5" ht="31.5" x14ac:dyDescent="0.25">
      <c r="A25" s="17" t="s">
        <v>32</v>
      </c>
      <c r="B25" s="18" t="s">
        <v>33</v>
      </c>
      <c r="C25" s="8">
        <f t="shared" si="2"/>
        <v>103858856.59999999</v>
      </c>
      <c r="D25" s="8">
        <f t="shared" si="2"/>
        <v>109717544.59999999</v>
      </c>
      <c r="E25" s="8">
        <f t="shared" si="2"/>
        <v>111242626.7</v>
      </c>
    </row>
    <row r="26" spans="1:5" ht="47.25" x14ac:dyDescent="0.25">
      <c r="A26" s="17" t="s">
        <v>34</v>
      </c>
      <c r="B26" s="18" t="s">
        <v>35</v>
      </c>
      <c r="C26" s="8">
        <f>(76034546.6-(C10+C16+C32))</f>
        <v>103858856.59999999</v>
      </c>
      <c r="D26" s="8">
        <f>(81819379.1-(D11+D17+D33))</f>
        <v>109717544.59999999</v>
      </c>
      <c r="E26" s="8">
        <f>(81484006.7-(E11+E17+E33))</f>
        <v>111242626.7</v>
      </c>
    </row>
    <row r="27" spans="1:5" ht="47.25" x14ac:dyDescent="0.25">
      <c r="A27" s="4" t="s">
        <v>36</v>
      </c>
      <c r="B27" s="11" t="s">
        <v>37</v>
      </c>
      <c r="C27" s="5">
        <f>C28</f>
        <v>2770.2000000000116</v>
      </c>
      <c r="D27" s="5">
        <f t="shared" ref="D27:E27" si="3">D28</f>
        <v>13578.100000000006</v>
      </c>
      <c r="E27" s="5">
        <f t="shared" si="3"/>
        <v>8.3999999999941792</v>
      </c>
    </row>
    <row r="28" spans="1:5" ht="47.25" x14ac:dyDescent="0.25">
      <c r="A28" s="4" t="s">
        <v>38</v>
      </c>
      <c r="B28" s="11" t="s">
        <v>39</v>
      </c>
      <c r="C28" s="5">
        <f>C29+C32</f>
        <v>2770.2000000000116</v>
      </c>
      <c r="D28" s="5">
        <f>D29+D32</f>
        <v>13578.100000000006</v>
      </c>
      <c r="E28" s="5">
        <f>E29+E32</f>
        <v>8.3999999999941792</v>
      </c>
    </row>
    <row r="29" spans="1:5" ht="47.25" x14ac:dyDescent="0.25">
      <c r="A29" s="6" t="s">
        <v>40</v>
      </c>
      <c r="B29" s="12" t="s">
        <v>41</v>
      </c>
      <c r="C29" s="7">
        <f>C30+C31</f>
        <v>212770.2</v>
      </c>
      <c r="D29" s="7">
        <f>D31+D30</f>
        <v>223578.1</v>
      </c>
      <c r="E29" s="7">
        <f>E31+E30</f>
        <v>210008.4</v>
      </c>
    </row>
    <row r="30" spans="1:5" ht="78.75" x14ac:dyDescent="0.25">
      <c r="A30" s="6" t="s">
        <v>42</v>
      </c>
      <c r="B30" s="12" t="s">
        <v>43</v>
      </c>
      <c r="C30" s="8">
        <v>15.5</v>
      </c>
      <c r="D30" s="8">
        <v>15.5</v>
      </c>
      <c r="E30" s="8">
        <v>8.4</v>
      </c>
    </row>
    <row r="31" spans="1:5" ht="94.5" x14ac:dyDescent="0.25">
      <c r="A31" s="6" t="s">
        <v>44</v>
      </c>
      <c r="B31" s="12" t="s">
        <v>45</v>
      </c>
      <c r="C31" s="8">
        <v>212754.7</v>
      </c>
      <c r="D31" s="8">
        <v>223562.6</v>
      </c>
      <c r="E31" s="8">
        <v>210000</v>
      </c>
    </row>
    <row r="32" spans="1:5" ht="47.25" x14ac:dyDescent="0.25">
      <c r="A32" s="6" t="s">
        <v>46</v>
      </c>
      <c r="B32" s="12" t="s">
        <v>47</v>
      </c>
      <c r="C32" s="8">
        <f>C33</f>
        <v>-210000</v>
      </c>
      <c r="D32" s="8">
        <f>D33</f>
        <v>-210000</v>
      </c>
      <c r="E32" s="8">
        <f>E33</f>
        <v>-210000</v>
      </c>
    </row>
    <row r="33" spans="1:5" ht="94.5" x14ac:dyDescent="0.25">
      <c r="A33" s="6" t="s">
        <v>48</v>
      </c>
      <c r="B33" s="12" t="s">
        <v>49</v>
      </c>
      <c r="C33" s="8">
        <v>-210000</v>
      </c>
      <c r="D33" s="8">
        <v>-210000</v>
      </c>
      <c r="E33" s="8">
        <v>-210000</v>
      </c>
    </row>
    <row r="34" spans="1:5" ht="36.6" customHeight="1" x14ac:dyDescent="0.25">
      <c r="A34" s="20" t="s">
        <v>50</v>
      </c>
      <c r="B34" s="21"/>
      <c r="C34" s="10">
        <f>C7+C12+C20+C27</f>
        <v>378178.89999998809</v>
      </c>
      <c r="D34" s="10">
        <f>D7+D12+D20+D27</f>
        <v>2886562.8999999971</v>
      </c>
      <c r="E34" s="10">
        <f>E7+E12+E20+E27</f>
        <v>1925449.2000000007</v>
      </c>
    </row>
  </sheetData>
  <mergeCells count="7">
    <mergeCell ref="A1:E1"/>
    <mergeCell ref="A34:B34"/>
    <mergeCell ref="A2:E2"/>
    <mergeCell ref="A3:E3"/>
    <mergeCell ref="A4:A5"/>
    <mergeCell ref="B4:B5"/>
    <mergeCell ref="C4:E4"/>
  </mergeCells>
  <pageMargins left="0.98425196850393704" right="0.59055118110236227" top="0.75" bottom="0.59055118110236227" header="0.45" footer="0.31496062992125984"/>
  <pageSetup paperSize="9" scale="68" fitToHeight="2" orientation="portrait" r:id="rId1"/>
  <headerFooter differentFirst="1">
    <oddHeader>&amp;C&amp;"Times New Roman,обычный"&amp;P</oddHeader>
    <oddFooter>&amp;L&amp;"Times New Roman,обычный"&amp;10&amp;Z&amp;F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2020-01-29T09:27:42Z</dcterms:modified>
</cp:coreProperties>
</file>